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048" activeTab="0"/>
  </bookViews>
  <sheets>
    <sheet name="Carteira de Projetos-Mar2017" sheetId="1" r:id="rId1"/>
  </sheets>
  <definedNames/>
  <calcPr fullCalcOnLoad="1"/>
</workbook>
</file>

<file path=xl/sharedStrings.xml><?xml version="1.0" encoding="utf-8"?>
<sst xmlns="http://schemas.openxmlformats.org/spreadsheetml/2006/main" count="138" uniqueCount="98">
  <si>
    <t>Projeto</t>
  </si>
  <si>
    <t>Gerente do projeto</t>
  </si>
  <si>
    <t>Situação</t>
  </si>
  <si>
    <t>Início</t>
  </si>
  <si>
    <t>Previsão de Término</t>
  </si>
  <si>
    <t>Em execução</t>
  </si>
  <si>
    <t>Frente Estratégica</t>
  </si>
  <si>
    <t>Objetivo Estratégico</t>
  </si>
  <si>
    <t>Descrição do Projeto</t>
  </si>
  <si>
    <t>Patrocinador</t>
  </si>
  <si>
    <t>Ambiente Organizacional</t>
  </si>
  <si>
    <t>Desenvolvimento e Gestão de Pessoas</t>
  </si>
  <si>
    <t>Eficiência e Gestão</t>
  </si>
  <si>
    <t>Fortalecer a 
Comunicação Interna</t>
  </si>
  <si>
    <t>Dimensionar Quadro de Pessoal com Base na Produtividade</t>
  </si>
  <si>
    <t>Desconcentrar a 
Gestão do PGJ</t>
  </si>
  <si>
    <t>Reestruturar a Resenha</t>
  </si>
  <si>
    <t>Reestruturar o 
Processo de Aquisições</t>
  </si>
  <si>
    <t>Reestruturar o Processo de Gestão de Contratos</t>
  </si>
  <si>
    <t>Efetivar Participação do 
MP no FERMOJU</t>
  </si>
  <si>
    <t>Realizar a Venda da 
Folha de Pagamento</t>
  </si>
  <si>
    <t>Estruturar Sede das Promotorias da Capital</t>
  </si>
  <si>
    <t>Criar Equipes de Manutenção Descentralizadas</t>
  </si>
  <si>
    <t>Aprimorar a 
Internet das Promotorias</t>
  </si>
  <si>
    <t>Criação e padronização dos canais de comunicação internos (1ª Onda), implementando e fortalecendo as ferramentas necessárias (2ª Onda).</t>
  </si>
  <si>
    <t>Definição do número de servidores necessários em cada órgão das atividades meio e fim, através do estabelecimento de critérios objetivos e transparentes.</t>
  </si>
  <si>
    <t>Elaboração e execução do plano de capacitação de servidores 2017 com base nas competências gerais e específicas necessárias às áreas de atuação.</t>
  </si>
  <si>
    <t>Disponibilização de um CC por órgão de execução, totalizando 500 em 5 anos. Para 2017, serão criados 100 cargos e redefinidos os percentuais atuais.</t>
  </si>
  <si>
    <t>Identificação das atribuições do PGJ que não necessitam ser realizadas por ele e delegação destas a outros membros da administração do MPCE.</t>
  </si>
  <si>
    <t xml:space="preserve">Reestruturação da resenha, racionalizando os dados necessários relativos à produtividade das promotorias (observada a taxionomia do CNMP). </t>
  </si>
  <si>
    <t>Reestruturação do processo de aquisições, que inicia na demanda de aquisição de bens e serviços e termina na assinatura de contratos ou atas.</t>
  </si>
  <si>
    <t>Reestruturação do processo de gestão de contratos, que inicia com o contrato ou ata assinados e termina no cumprimento das obrigações contratuais.</t>
  </si>
  <si>
    <t>Aprovação do Projeto de Lei que destina 15% das custas judiciais e extrajudiciais e 5% dos emolumentos cartorários ao Fundo de Modernização e Reaparelhamento do MPCE.</t>
  </si>
  <si>
    <t>Contratação de uma instituição bancária para gerenciar e processar 100% da folha de pagamento do MPCE.</t>
  </si>
  <si>
    <t>Obtenção e implantação de um sistema com módulos interligados para gestão e controle de processos finalísticos virtual para o MPCE.</t>
  </si>
  <si>
    <t>Contratação (1ª Onda) e implantação (2ª Onda) de um Sistema ERP para automatizar e integrar os processos das áreas meio da PGJ.</t>
  </si>
  <si>
    <t>Criação de um padrão de infraestrutura e serviços terceirizados para as Promotorias de Justiça do Interior.</t>
  </si>
  <si>
    <t>Estruturação do novo edifício da PGJ no C.A. do Cambeba, incluindo os projetos, licitações (1ª Onda), a construção e a instalação das áreas (2ª Onda).</t>
  </si>
  <si>
    <t>Locação (1ª Onda), adequação e instalação (2ª Onda) das Promotorias da Capital em imóvel sob medida ao plano de necessidades do MPCE.</t>
  </si>
  <si>
    <t>Criação de equipes especializadas e descentralizadas de manutenção, atendendo os pequenos reparos de forma mais rápida, eficaz e preventiva.</t>
  </si>
  <si>
    <t>Qualificação dos procedimentos do almoxarifado (1ª Onda) e de transporte (2ª Onda), garantindo as entregas nos locais, quantidades, prazos e periodicidade corretos.</t>
  </si>
  <si>
    <t>Ampliação e qualificação do serviço de acesso à internet, de forma que todas as unidades do MPCE sejam contempladas com conexão estável, segura e veloz.</t>
  </si>
  <si>
    <t>Ana Sudário</t>
  </si>
  <si>
    <t>Dr. Manuel Freitas</t>
  </si>
  <si>
    <t>Dr. Breno Costa</t>
  </si>
  <si>
    <t>Dr. Haley Filho</t>
  </si>
  <si>
    <t>Dr. Iran Sírio</t>
  </si>
  <si>
    <t>Dr. Plácido Rios</t>
  </si>
  <si>
    <t>Dr. Francisco Diassis</t>
  </si>
  <si>
    <t>Gladys Brasil</t>
  </si>
  <si>
    <t>Samantha Medeiros</t>
  </si>
  <si>
    <t>Dilthey Forte</t>
  </si>
  <si>
    <t>Dra. Ana Bastos</t>
  </si>
  <si>
    <t>Dr. Hugo Porto</t>
  </si>
  <si>
    <t>Jacqueline Ciriaco</t>
  </si>
  <si>
    <t>Dr. Nelson Gesteira</t>
  </si>
  <si>
    <t>Edwin Rolim</t>
  </si>
  <si>
    <t>Edson Donato</t>
  </si>
  <si>
    <t>Aglaio Gomes</t>
  </si>
  <si>
    <t>16/12/2016 
(1ª Onda)</t>
  </si>
  <si>
    <t>Ampliar o Quadro de Pessoal dos Órgãos de Execução</t>
  </si>
  <si>
    <t>Implantar o Sistema MP Virtual para Atividade Fim</t>
  </si>
  <si>
    <t>Implantar Sistema ERP para Área Meio</t>
  </si>
  <si>
    <t>Criar Modelo de 
Infraestrutura para as Promotorias de Justiça</t>
  </si>
  <si>
    <t>Estruturar 
Edifício Sede da PGJ</t>
  </si>
  <si>
    <t>Aprimorar o Serviço de Fornecimento de Materiais e Patrimônio para o Interior</t>
  </si>
  <si>
    <t>Aprimorar a Comunicação Interna</t>
  </si>
  <si>
    <t>Estruturar os Processos de Gestão</t>
  </si>
  <si>
    <t>Melhorar o Desempenho dos Processos Administrativos</t>
  </si>
  <si>
    <t>Procedimentos Internos</t>
  </si>
  <si>
    <t>Recursos e Estrutura</t>
  </si>
  <si>
    <t>Adequar a Estrutura Organizacional</t>
  </si>
  <si>
    <t>Promover o Aperfeiçoamento Funcional</t>
  </si>
  <si>
    <t>Informatizar os Processos</t>
  </si>
  <si>
    <t>Adequar a Infraestrutura</t>
  </si>
  <si>
    <t>Captar Recursos Externos</t>
  </si>
  <si>
    <t>Ordem</t>
  </si>
  <si>
    <t>RELAÇÃO DOS PROJETOS ESTRATÉGICOS 2016-2021</t>
  </si>
  <si>
    <t>Elaborar e Executar o Plano de Capacitação do Servidores</t>
  </si>
  <si>
    <t>Dr. Manuel Pinheiro</t>
  </si>
  <si>
    <t>Dr. Manuel Pinheiro e Gladys</t>
  </si>
  <si>
    <t>Perspectiva</t>
  </si>
  <si>
    <t>Infraestrutura e  Informatização</t>
  </si>
  <si>
    <t>Gestão de Recursos Financeiros</t>
  </si>
  <si>
    <t>Posição</t>
  </si>
  <si>
    <t>Prazo de Execução</t>
  </si>
  <si>
    <t>Percentual de Execução</t>
  </si>
  <si>
    <t>Custo Envolvido</t>
  </si>
  <si>
    <t>MAR/2017</t>
  </si>
  <si>
    <t>concluído</t>
  </si>
  <si>
    <t>15/07/2017
(1ª Onda)</t>
  </si>
  <si>
    <t>12/04/2018
(1ª Onda)</t>
  </si>
  <si>
    <t>Locação - 1.596.000,00; Equipamentos - 1.404.000,00</t>
  </si>
  <si>
    <t>17/06/2017
(1ª Onda)</t>
  </si>
  <si>
    <t>31/05/2017
(1ª Onda)</t>
  </si>
  <si>
    <t>SEM CUSTO</t>
  </si>
  <si>
    <t>56.200.000,00 (estimativa)</t>
  </si>
  <si>
    <t>Nathalia Sá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</si>
</sst>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[$R$-416]&quot; &quot;#,##0.00;[Red]&quot;-&quot;[$R$-416]&quot;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  <numFmt numFmtId="170" formatCode="#,##0.0"/>
    <numFmt numFmtId="171" formatCode="&quot;R$&quot;\ #,##0.00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rgb="FF000000"/>
      <name val="Calibri"/>
      <family val="2"/>
    </font>
    <font>
      <b/>
      <u val="single"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8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30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0" borderId="0">
      <alignment/>
      <protection/>
    </xf>
    <xf numFmtId="165" fontId="36" fillId="0" borderId="0">
      <alignment/>
      <protection/>
    </xf>
    <xf numFmtId="0" fontId="37" fillId="21" borderId="5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textRotation="90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4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45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4" fontId="46" fillId="0" borderId="11" xfId="0" applyNumberFormat="1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14" fontId="46" fillId="0" borderId="22" xfId="0" applyNumberFormat="1" applyFont="1" applyFill="1" applyBorder="1" applyAlignment="1">
      <alignment horizontal="center" vertical="center" wrapText="1"/>
    </xf>
    <xf numFmtId="14" fontId="46" fillId="0" borderId="23" xfId="0" applyNumberFormat="1" applyFont="1" applyFill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10" fontId="0" fillId="0" borderId="20" xfId="0" applyNumberFormat="1" applyBorder="1" applyAlignment="1">
      <alignment horizontal="center" vertical="center" wrapText="1"/>
    </xf>
    <xf numFmtId="43" fontId="0" fillId="0" borderId="20" xfId="55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39" fontId="2" fillId="35" borderId="24" xfId="55" applyNumberFormat="1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43" fontId="0" fillId="0" borderId="20" xfId="55" applyFont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4" borderId="12" xfId="0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46" fillId="36" borderId="25" xfId="0" applyFont="1" applyFill="1" applyBorder="1" applyAlignment="1">
      <alignment horizontal="center" vertical="center" wrapText="1"/>
    </xf>
    <xf numFmtId="0" fontId="46" fillId="36" borderId="26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37" borderId="12" xfId="0" applyFont="1" applyFill="1" applyBorder="1" applyAlignment="1">
      <alignment horizontal="center" vertical="center" wrapText="1"/>
    </xf>
    <xf numFmtId="0" fontId="46" fillId="37" borderId="11" xfId="0" applyFont="1" applyFill="1" applyBorder="1" applyAlignment="1">
      <alignment horizontal="center" vertical="center" wrapText="1"/>
    </xf>
    <xf numFmtId="0" fontId="46" fillId="36" borderId="27" xfId="0" applyFont="1" applyFill="1" applyBorder="1" applyAlignment="1">
      <alignment horizontal="center" vertical="center" wrapText="1"/>
    </xf>
    <xf numFmtId="0" fontId="46" fillId="4" borderId="25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49" fontId="51" fillId="0" borderId="18" xfId="0" applyNumberFormat="1" applyFont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Result" xfId="52"/>
    <cellStyle name="Result2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513"/>
  <sheetViews>
    <sheetView showGridLines="0" tabSelected="1" zoomScale="55" zoomScaleNormal="55" zoomScalePageLayoutView="0" workbookViewId="0" topLeftCell="A1">
      <pane ySplit="11" topLeftCell="A12" activePane="bottomLeft" state="frozen"/>
      <selection pane="topLeft" activeCell="A1" sqref="A1"/>
      <selection pane="bottomLeft" activeCell="F27" sqref="F27"/>
    </sheetView>
  </sheetViews>
  <sheetFormatPr defaultColWidth="6.8515625" defaultRowHeight="15"/>
  <cols>
    <col min="1" max="1" width="2.28125" style="5" customWidth="1"/>
    <col min="2" max="2" width="17.7109375" style="3" customWidth="1"/>
    <col min="3" max="3" width="17.57421875" style="3" customWidth="1"/>
    <col min="4" max="4" width="17.8515625" style="1" customWidth="1"/>
    <col min="5" max="5" width="9.8515625" style="4" customWidth="1"/>
    <col min="6" max="6" width="26.7109375" style="1" customWidth="1"/>
    <col min="7" max="7" width="43.140625" style="1" customWidth="1"/>
    <col min="8" max="8" width="11.7109375" style="1" customWidth="1"/>
    <col min="9" max="9" width="17.421875" style="1" customWidth="1"/>
    <col min="10" max="10" width="13.28125" style="1" customWidth="1"/>
    <col min="11" max="11" width="11.421875" style="1" customWidth="1"/>
    <col min="12" max="12" width="12.28125" style="1" customWidth="1"/>
    <col min="13" max="13" width="14.57421875" style="1" customWidth="1"/>
    <col min="14" max="14" width="14.8515625" style="1" customWidth="1"/>
    <col min="15" max="16384" width="6.8515625" style="2" customWidth="1"/>
  </cols>
  <sheetData>
    <row r="1" spans="2:5" ht="12" customHeight="1" thickBot="1">
      <c r="B1" s="4"/>
      <c r="C1" s="4"/>
      <c r="D1" s="4"/>
      <c r="E1" s="6"/>
    </row>
    <row r="2" spans="2:14" ht="12" customHeight="1">
      <c r="B2" s="18"/>
      <c r="C2" s="19"/>
      <c r="D2" s="19"/>
      <c r="E2" s="20"/>
      <c r="F2" s="21"/>
      <c r="G2" s="21"/>
      <c r="H2" s="21"/>
      <c r="I2" s="21"/>
      <c r="J2" s="21"/>
      <c r="K2" s="21"/>
      <c r="L2" s="21"/>
      <c r="M2" s="21"/>
      <c r="N2" s="22"/>
    </row>
    <row r="3" spans="2:14" ht="12" customHeight="1">
      <c r="B3" s="27"/>
      <c r="C3" s="28"/>
      <c r="D3" s="28"/>
      <c r="E3" s="17"/>
      <c r="F3" s="23"/>
      <c r="G3" s="23"/>
      <c r="H3" s="23"/>
      <c r="I3" s="23"/>
      <c r="J3" s="23"/>
      <c r="K3" s="23"/>
      <c r="L3" s="23"/>
      <c r="M3" s="23"/>
      <c r="N3" s="24"/>
    </row>
    <row r="4" spans="2:14" ht="12" customHeight="1">
      <c r="B4" s="27"/>
      <c r="C4" s="28"/>
      <c r="D4" s="28"/>
      <c r="E4" s="17"/>
      <c r="F4" s="23"/>
      <c r="G4" s="23"/>
      <c r="H4" s="23"/>
      <c r="I4" s="23"/>
      <c r="J4" s="23"/>
      <c r="K4" s="23"/>
      <c r="L4" s="23"/>
      <c r="M4" s="23"/>
      <c r="N4" s="24"/>
    </row>
    <row r="5" spans="2:14" ht="12" customHeight="1">
      <c r="B5" s="27"/>
      <c r="C5" s="28"/>
      <c r="D5" s="28"/>
      <c r="E5" s="17"/>
      <c r="F5" s="23"/>
      <c r="G5" s="23"/>
      <c r="H5" s="23"/>
      <c r="I5" s="23"/>
      <c r="J5" s="23"/>
      <c r="K5" s="23"/>
      <c r="L5" s="23"/>
      <c r="M5" s="23"/>
      <c r="N5" s="24"/>
    </row>
    <row r="6" spans="2:14" ht="12" customHeight="1">
      <c r="B6" s="27"/>
      <c r="C6" s="28"/>
      <c r="D6" s="28"/>
      <c r="E6" s="17"/>
      <c r="F6" s="23"/>
      <c r="G6" s="23"/>
      <c r="H6" s="23"/>
      <c r="I6" s="23"/>
      <c r="J6" s="23"/>
      <c r="K6" s="23"/>
      <c r="L6" s="23"/>
      <c r="M6" s="23"/>
      <c r="N6" s="24"/>
    </row>
    <row r="7" spans="2:14" ht="12" customHeight="1">
      <c r="B7" s="27"/>
      <c r="C7" s="28"/>
      <c r="D7" s="28"/>
      <c r="E7" s="17"/>
      <c r="F7" s="23"/>
      <c r="G7" s="23"/>
      <c r="H7" s="23"/>
      <c r="I7" s="23"/>
      <c r="J7" s="23"/>
      <c r="K7" s="23"/>
      <c r="L7" s="23"/>
      <c r="M7" s="23"/>
      <c r="N7" s="24"/>
    </row>
    <row r="8" spans="2:14" ht="24" customHeight="1">
      <c r="B8" s="57"/>
      <c r="C8" s="58"/>
      <c r="D8" s="59" t="s">
        <v>77</v>
      </c>
      <c r="E8" s="59"/>
      <c r="F8" s="59"/>
      <c r="G8" s="59"/>
      <c r="H8" s="59"/>
      <c r="I8" s="59"/>
      <c r="J8" s="59"/>
      <c r="K8" s="59" t="s">
        <v>84</v>
      </c>
      <c r="L8" s="59"/>
      <c r="M8" s="59"/>
      <c r="N8" s="60"/>
    </row>
    <row r="9" spans="2:14" ht="23.25">
      <c r="B9" s="57"/>
      <c r="C9" s="58"/>
      <c r="D9" s="59"/>
      <c r="E9" s="59"/>
      <c r="F9" s="59"/>
      <c r="G9" s="59"/>
      <c r="H9" s="59"/>
      <c r="I9" s="59"/>
      <c r="J9" s="59"/>
      <c r="K9" s="61" t="s">
        <v>88</v>
      </c>
      <c r="L9" s="61"/>
      <c r="M9" s="61"/>
      <c r="N9" s="62"/>
    </row>
    <row r="10" spans="1:14" s="7" customFormat="1" ht="36" customHeight="1">
      <c r="A10" s="31"/>
      <c r="B10" s="55" t="s">
        <v>81</v>
      </c>
      <c r="C10" s="55" t="s">
        <v>6</v>
      </c>
      <c r="D10" s="55" t="s">
        <v>7</v>
      </c>
      <c r="E10" s="55" t="s">
        <v>76</v>
      </c>
      <c r="F10" s="55" t="s">
        <v>0</v>
      </c>
      <c r="G10" s="55" t="s">
        <v>8</v>
      </c>
      <c r="H10" s="55" t="s">
        <v>1</v>
      </c>
      <c r="I10" s="55" t="s">
        <v>9</v>
      </c>
      <c r="J10" s="55" t="s">
        <v>2</v>
      </c>
      <c r="K10" s="55" t="s">
        <v>85</v>
      </c>
      <c r="L10" s="56"/>
      <c r="M10" s="55" t="s">
        <v>86</v>
      </c>
      <c r="N10" s="55" t="s">
        <v>87</v>
      </c>
    </row>
    <row r="11" spans="1:14" s="8" customFormat="1" ht="48" customHeight="1">
      <c r="A11" s="32"/>
      <c r="B11" s="55"/>
      <c r="C11" s="55"/>
      <c r="D11" s="55"/>
      <c r="E11" s="55"/>
      <c r="F11" s="55"/>
      <c r="G11" s="55"/>
      <c r="H11" s="55"/>
      <c r="I11" s="55"/>
      <c r="J11" s="55"/>
      <c r="K11" s="30" t="s">
        <v>3</v>
      </c>
      <c r="L11" s="33" t="s">
        <v>4</v>
      </c>
      <c r="M11" s="55"/>
      <c r="N11" s="55"/>
    </row>
    <row r="12" spans="2:14" ht="63" customHeight="1">
      <c r="B12" s="48" t="s">
        <v>69</v>
      </c>
      <c r="C12" s="26" t="s">
        <v>10</v>
      </c>
      <c r="D12" s="25" t="s">
        <v>66</v>
      </c>
      <c r="E12" s="10">
        <v>1</v>
      </c>
      <c r="F12" s="10" t="s">
        <v>13</v>
      </c>
      <c r="G12" s="10" t="s">
        <v>24</v>
      </c>
      <c r="H12" s="10" t="s">
        <v>97</v>
      </c>
      <c r="I12" s="10" t="s">
        <v>79</v>
      </c>
      <c r="J12" s="10" t="s">
        <v>5</v>
      </c>
      <c r="K12" s="29">
        <v>42684</v>
      </c>
      <c r="L12" s="34" t="s">
        <v>59</v>
      </c>
      <c r="M12" s="37">
        <f>11/30</f>
        <v>0.36666666666666664</v>
      </c>
      <c r="N12" s="36">
        <v>429196</v>
      </c>
    </row>
    <row r="13" spans="2:14" ht="63" customHeight="1">
      <c r="B13" s="48"/>
      <c r="C13" s="44" t="s">
        <v>12</v>
      </c>
      <c r="D13" s="51" t="s">
        <v>67</v>
      </c>
      <c r="E13" s="10">
        <v>2</v>
      </c>
      <c r="F13" s="11" t="s">
        <v>15</v>
      </c>
      <c r="G13" s="11" t="s">
        <v>28</v>
      </c>
      <c r="H13" s="11" t="s">
        <v>46</v>
      </c>
      <c r="I13" s="11" t="s">
        <v>47</v>
      </c>
      <c r="J13" s="11" t="s">
        <v>5</v>
      </c>
      <c r="K13" s="12">
        <v>42674</v>
      </c>
      <c r="L13" s="35">
        <v>42492</v>
      </c>
      <c r="M13" s="37">
        <f>7/8</f>
        <v>0.875</v>
      </c>
      <c r="N13" s="41" t="s">
        <v>95</v>
      </c>
    </row>
    <row r="14" spans="2:18" ht="63" customHeight="1">
      <c r="B14" s="48"/>
      <c r="C14" s="50"/>
      <c r="D14" s="52"/>
      <c r="E14" s="10">
        <v>3</v>
      </c>
      <c r="F14" s="11" t="s">
        <v>16</v>
      </c>
      <c r="G14" s="11" t="s">
        <v>29</v>
      </c>
      <c r="H14" s="11" t="s">
        <v>48</v>
      </c>
      <c r="I14" s="11" t="s">
        <v>46</v>
      </c>
      <c r="J14" s="11" t="s">
        <v>5</v>
      </c>
      <c r="K14" s="12">
        <v>42657</v>
      </c>
      <c r="L14" s="35">
        <v>42797</v>
      </c>
      <c r="M14" s="37">
        <f>13/34</f>
        <v>0.38235294117647056</v>
      </c>
      <c r="N14" s="41" t="s">
        <v>95</v>
      </c>
      <c r="R14" s="15"/>
    </row>
    <row r="15" spans="2:14" ht="63" customHeight="1">
      <c r="B15" s="48"/>
      <c r="C15" s="50"/>
      <c r="D15" s="46" t="s">
        <v>68</v>
      </c>
      <c r="E15" s="16">
        <v>4</v>
      </c>
      <c r="F15" s="16" t="s">
        <v>17</v>
      </c>
      <c r="G15" s="11" t="s">
        <v>30</v>
      </c>
      <c r="H15" s="11" t="s">
        <v>49</v>
      </c>
      <c r="I15" s="11" t="s">
        <v>45</v>
      </c>
      <c r="J15" s="40" t="s">
        <v>89</v>
      </c>
      <c r="K15" s="12">
        <v>42675</v>
      </c>
      <c r="L15" s="35">
        <v>42794</v>
      </c>
      <c r="M15" s="37">
        <f>9/9</f>
        <v>1</v>
      </c>
      <c r="N15" s="42" t="s">
        <v>95</v>
      </c>
    </row>
    <row r="16" spans="2:14" ht="63" customHeight="1">
      <c r="B16" s="49"/>
      <c r="C16" s="45"/>
      <c r="D16" s="47"/>
      <c r="E16" s="10">
        <v>5</v>
      </c>
      <c r="F16" s="10" t="s">
        <v>18</v>
      </c>
      <c r="G16" s="11" t="s">
        <v>31</v>
      </c>
      <c r="H16" s="11" t="s">
        <v>50</v>
      </c>
      <c r="I16" s="11" t="s">
        <v>45</v>
      </c>
      <c r="J16" s="40" t="s">
        <v>89</v>
      </c>
      <c r="K16" s="12">
        <v>42675</v>
      </c>
      <c r="L16" s="35">
        <v>42794</v>
      </c>
      <c r="M16" s="37">
        <f>9/9</f>
        <v>1</v>
      </c>
      <c r="N16" s="42" t="s">
        <v>95</v>
      </c>
    </row>
    <row r="17" spans="2:14" ht="63" customHeight="1">
      <c r="B17" s="53" t="s">
        <v>70</v>
      </c>
      <c r="C17" s="44" t="s">
        <v>11</v>
      </c>
      <c r="D17" s="46" t="s">
        <v>71</v>
      </c>
      <c r="E17" s="10">
        <v>6</v>
      </c>
      <c r="F17" s="11" t="s">
        <v>14</v>
      </c>
      <c r="G17" s="11" t="s">
        <v>25</v>
      </c>
      <c r="H17" s="11" t="s">
        <v>42</v>
      </c>
      <c r="I17" s="11" t="s">
        <v>43</v>
      </c>
      <c r="J17" s="11" t="s">
        <v>5</v>
      </c>
      <c r="K17" s="12">
        <v>42653</v>
      </c>
      <c r="L17" s="35">
        <v>42411</v>
      </c>
      <c r="M17" s="37">
        <f>15/19</f>
        <v>0.7894736842105263</v>
      </c>
      <c r="N17" s="42" t="s">
        <v>95</v>
      </c>
    </row>
    <row r="18" spans="2:14" ht="63" customHeight="1">
      <c r="B18" s="48"/>
      <c r="C18" s="50"/>
      <c r="D18" s="47"/>
      <c r="E18" s="10">
        <v>7</v>
      </c>
      <c r="F18" s="11" t="s">
        <v>60</v>
      </c>
      <c r="G18" s="11" t="s">
        <v>27</v>
      </c>
      <c r="H18" s="13" t="s">
        <v>44</v>
      </c>
      <c r="I18" s="13" t="s">
        <v>45</v>
      </c>
      <c r="J18" s="11" t="s">
        <v>5</v>
      </c>
      <c r="K18" s="12">
        <v>42684</v>
      </c>
      <c r="L18" s="35">
        <v>42948</v>
      </c>
      <c r="M18" s="37">
        <f>8/23</f>
        <v>0.34782608695652173</v>
      </c>
      <c r="N18" s="36">
        <v>7918020</v>
      </c>
    </row>
    <row r="19" spans="2:14" ht="63" customHeight="1">
      <c r="B19" s="48"/>
      <c r="C19" s="50"/>
      <c r="D19" s="9" t="s">
        <v>72</v>
      </c>
      <c r="E19" s="10">
        <v>8</v>
      </c>
      <c r="F19" s="11" t="s">
        <v>78</v>
      </c>
      <c r="G19" s="11" t="s">
        <v>26</v>
      </c>
      <c r="H19" s="11" t="s">
        <v>42</v>
      </c>
      <c r="I19" s="11" t="s">
        <v>43</v>
      </c>
      <c r="J19" s="11" t="s">
        <v>5</v>
      </c>
      <c r="K19" s="12">
        <v>42689</v>
      </c>
      <c r="L19" s="35">
        <v>43100</v>
      </c>
      <c r="M19" s="37">
        <f>14/27</f>
        <v>0.5185185185185185</v>
      </c>
      <c r="N19" s="36">
        <v>64000</v>
      </c>
    </row>
    <row r="20" spans="2:14" ht="63" customHeight="1">
      <c r="B20" s="48"/>
      <c r="C20" s="44" t="s">
        <v>82</v>
      </c>
      <c r="D20" s="46" t="s">
        <v>73</v>
      </c>
      <c r="E20" s="10">
        <v>9</v>
      </c>
      <c r="F20" s="11" t="s">
        <v>61</v>
      </c>
      <c r="G20" s="11" t="s">
        <v>34</v>
      </c>
      <c r="H20" s="11" t="s">
        <v>51</v>
      </c>
      <c r="I20" s="11" t="s">
        <v>52</v>
      </c>
      <c r="J20" s="11" t="s">
        <v>5</v>
      </c>
      <c r="K20" s="12">
        <v>42661</v>
      </c>
      <c r="L20" s="35">
        <v>43453</v>
      </c>
      <c r="M20" s="37">
        <f>21/48</f>
        <v>0.4375</v>
      </c>
      <c r="N20" s="43" t="s">
        <v>95</v>
      </c>
    </row>
    <row r="21" spans="2:14" ht="63" customHeight="1">
      <c r="B21" s="48"/>
      <c r="C21" s="50"/>
      <c r="D21" s="54"/>
      <c r="E21" s="10">
        <v>10</v>
      </c>
      <c r="F21" s="11" t="s">
        <v>62</v>
      </c>
      <c r="G21" s="11" t="s">
        <v>35</v>
      </c>
      <c r="H21" s="11" t="s">
        <v>51</v>
      </c>
      <c r="I21" s="11" t="s">
        <v>53</v>
      </c>
      <c r="J21" s="11" t="s">
        <v>5</v>
      </c>
      <c r="K21" s="12">
        <v>42630</v>
      </c>
      <c r="L21" s="35" t="s">
        <v>90</v>
      </c>
      <c r="M21" s="37">
        <f>8/15</f>
        <v>0.5333333333333333</v>
      </c>
      <c r="N21" s="36">
        <v>1230787</v>
      </c>
    </row>
    <row r="22" spans="2:14" ht="63" customHeight="1">
      <c r="B22" s="48"/>
      <c r="C22" s="50"/>
      <c r="D22" s="47"/>
      <c r="E22" s="10">
        <v>11</v>
      </c>
      <c r="F22" s="11" t="s">
        <v>23</v>
      </c>
      <c r="G22" s="11" t="s">
        <v>41</v>
      </c>
      <c r="H22" s="11" t="s">
        <v>51</v>
      </c>
      <c r="I22" s="11" t="s">
        <v>45</v>
      </c>
      <c r="J22" s="11" t="s">
        <v>5</v>
      </c>
      <c r="K22" s="12">
        <v>42642</v>
      </c>
      <c r="L22" s="35">
        <v>42994</v>
      </c>
      <c r="M22" s="37">
        <f>6/21</f>
        <v>0.2857142857142857</v>
      </c>
      <c r="N22" s="36">
        <v>1800000</v>
      </c>
    </row>
    <row r="23" spans="2:14" ht="63" customHeight="1">
      <c r="B23" s="48"/>
      <c r="C23" s="50"/>
      <c r="D23" s="46" t="s">
        <v>74</v>
      </c>
      <c r="E23" s="10">
        <v>12</v>
      </c>
      <c r="F23" s="11" t="s">
        <v>63</v>
      </c>
      <c r="G23" s="11" t="s">
        <v>36</v>
      </c>
      <c r="H23" s="11" t="s">
        <v>54</v>
      </c>
      <c r="I23" s="11" t="s">
        <v>55</v>
      </c>
      <c r="J23" s="11" t="s">
        <v>5</v>
      </c>
      <c r="K23" s="12">
        <v>42683</v>
      </c>
      <c r="L23" s="35">
        <v>42916</v>
      </c>
      <c r="M23" s="37">
        <f>10/26</f>
        <v>0.38461538461538464</v>
      </c>
      <c r="N23" s="42" t="s">
        <v>95</v>
      </c>
    </row>
    <row r="24" spans="2:14" ht="63" customHeight="1">
      <c r="B24" s="48"/>
      <c r="C24" s="50"/>
      <c r="D24" s="54"/>
      <c r="E24" s="10">
        <v>13</v>
      </c>
      <c r="F24" s="14" t="s">
        <v>64</v>
      </c>
      <c r="G24" s="11" t="s">
        <v>37</v>
      </c>
      <c r="H24" s="11" t="s">
        <v>56</v>
      </c>
      <c r="I24" s="11" t="s">
        <v>55</v>
      </c>
      <c r="J24" s="11" t="s">
        <v>5</v>
      </c>
      <c r="K24" s="12">
        <v>42649</v>
      </c>
      <c r="L24" s="35" t="s">
        <v>91</v>
      </c>
      <c r="M24" s="37">
        <f>3/30</f>
        <v>0.1</v>
      </c>
      <c r="N24" s="43" t="s">
        <v>96</v>
      </c>
    </row>
    <row r="25" spans="2:14" ht="63" customHeight="1">
      <c r="B25" s="48"/>
      <c r="C25" s="50"/>
      <c r="D25" s="54"/>
      <c r="E25" s="10">
        <v>14</v>
      </c>
      <c r="F25" s="11" t="s">
        <v>21</v>
      </c>
      <c r="G25" s="11" t="s">
        <v>38</v>
      </c>
      <c r="H25" s="11" t="s">
        <v>56</v>
      </c>
      <c r="I25" s="11" t="s">
        <v>55</v>
      </c>
      <c r="J25" s="11" t="s">
        <v>5</v>
      </c>
      <c r="K25" s="12">
        <v>42628</v>
      </c>
      <c r="L25" s="35" t="s">
        <v>93</v>
      </c>
      <c r="M25" s="37">
        <f>8/11</f>
        <v>0.7272727272727273</v>
      </c>
      <c r="N25" s="38" t="s">
        <v>92</v>
      </c>
    </row>
    <row r="26" spans="2:14" ht="63" customHeight="1">
      <c r="B26" s="48"/>
      <c r="C26" s="50"/>
      <c r="D26" s="54"/>
      <c r="E26" s="10">
        <v>15</v>
      </c>
      <c r="F26" s="11" t="s">
        <v>22</v>
      </c>
      <c r="G26" s="11" t="s">
        <v>39</v>
      </c>
      <c r="H26" s="11" t="s">
        <v>57</v>
      </c>
      <c r="I26" s="11" t="s">
        <v>45</v>
      </c>
      <c r="J26" s="11" t="s">
        <v>5</v>
      </c>
      <c r="K26" s="12">
        <v>42704</v>
      </c>
      <c r="L26" s="35">
        <v>42810</v>
      </c>
      <c r="M26" s="37">
        <f>25/53</f>
        <v>0.4716981132075472</v>
      </c>
      <c r="N26" s="36">
        <v>1415340</v>
      </c>
    </row>
    <row r="27" spans="2:14" ht="63" customHeight="1">
      <c r="B27" s="48"/>
      <c r="C27" s="50"/>
      <c r="D27" s="47"/>
      <c r="E27" s="10">
        <v>16</v>
      </c>
      <c r="F27" s="11" t="s">
        <v>65</v>
      </c>
      <c r="G27" s="11" t="s">
        <v>40</v>
      </c>
      <c r="H27" s="11" t="s">
        <v>58</v>
      </c>
      <c r="I27" s="11" t="s">
        <v>45</v>
      </c>
      <c r="J27" s="11" t="s">
        <v>5</v>
      </c>
      <c r="K27" s="12">
        <v>42684</v>
      </c>
      <c r="L27" s="35" t="s">
        <v>94</v>
      </c>
      <c r="M27" s="37">
        <f>19/30</f>
        <v>0.6333333333333333</v>
      </c>
      <c r="N27" s="36">
        <v>554623</v>
      </c>
    </row>
    <row r="28" spans="2:14" ht="63" customHeight="1">
      <c r="B28" s="48"/>
      <c r="C28" s="44" t="s">
        <v>83</v>
      </c>
      <c r="D28" s="46" t="s">
        <v>75</v>
      </c>
      <c r="E28" s="10">
        <v>17</v>
      </c>
      <c r="F28" s="11" t="s">
        <v>19</v>
      </c>
      <c r="G28" s="11" t="s">
        <v>32</v>
      </c>
      <c r="H28" s="11" t="s">
        <v>80</v>
      </c>
      <c r="I28" s="11" t="s">
        <v>47</v>
      </c>
      <c r="J28" s="40" t="s">
        <v>89</v>
      </c>
      <c r="K28" s="12">
        <v>42627</v>
      </c>
      <c r="L28" s="35">
        <v>42781</v>
      </c>
      <c r="M28" s="37">
        <f>5/5</f>
        <v>1</v>
      </c>
      <c r="N28" s="42" t="s">
        <v>95</v>
      </c>
    </row>
    <row r="29" spans="2:14" ht="63" customHeight="1">
      <c r="B29" s="49"/>
      <c r="C29" s="45"/>
      <c r="D29" s="47"/>
      <c r="E29" s="10">
        <v>18</v>
      </c>
      <c r="F29" s="11" t="s">
        <v>20</v>
      </c>
      <c r="G29" s="11" t="s">
        <v>33</v>
      </c>
      <c r="H29" s="11" t="s">
        <v>49</v>
      </c>
      <c r="I29" s="11" t="s">
        <v>45</v>
      </c>
      <c r="J29" s="39" t="s">
        <v>89</v>
      </c>
      <c r="K29" s="12">
        <v>42683</v>
      </c>
      <c r="L29" s="35">
        <v>42835</v>
      </c>
      <c r="M29" s="37">
        <f>9/9</f>
        <v>1</v>
      </c>
      <c r="N29" s="42" t="s">
        <v>95</v>
      </c>
    </row>
    <row r="65510" spans="1:18" s="1" customFormat="1" ht="14.25">
      <c r="A65510" s="5"/>
      <c r="E65510" s="5"/>
      <c r="O65510" s="2"/>
      <c r="P65510" s="2"/>
      <c r="Q65510" s="2"/>
      <c r="R65510" s="2"/>
    </row>
    <row r="65511" spans="1:18" s="1" customFormat="1" ht="14.25">
      <c r="A65511" s="5"/>
      <c r="E65511" s="5"/>
      <c r="O65511" s="2"/>
      <c r="P65511" s="2"/>
      <c r="Q65511" s="2"/>
      <c r="R65511" s="2"/>
    </row>
    <row r="65512" spans="1:18" s="1" customFormat="1" ht="14.25">
      <c r="A65512" s="5"/>
      <c r="E65512" s="5"/>
      <c r="O65512" s="2"/>
      <c r="P65512" s="2"/>
      <c r="Q65512" s="2"/>
      <c r="R65512" s="2"/>
    </row>
    <row r="65513" spans="1:18" s="1" customFormat="1" ht="14.25">
      <c r="A65513" s="5"/>
      <c r="E65513" s="5"/>
      <c r="O65513" s="2"/>
      <c r="P65513" s="2"/>
      <c r="Q65513" s="2"/>
      <c r="R65513" s="2"/>
    </row>
  </sheetData>
  <sheetProtection/>
  <mergeCells count="28">
    <mergeCell ref="M10:M11"/>
    <mergeCell ref="N10:N11"/>
    <mergeCell ref="B8:C9"/>
    <mergeCell ref="D8:J9"/>
    <mergeCell ref="K8:N8"/>
    <mergeCell ref="K9:N9"/>
    <mergeCell ref="B10:B11"/>
    <mergeCell ref="C10:C11"/>
    <mergeCell ref="D10:D11"/>
    <mergeCell ref="E10:E11"/>
    <mergeCell ref="D20:D22"/>
    <mergeCell ref="D23:D27"/>
    <mergeCell ref="H10:H11"/>
    <mergeCell ref="I10:I11"/>
    <mergeCell ref="J10:J11"/>
    <mergeCell ref="K10:L10"/>
    <mergeCell ref="F10:F11"/>
    <mergeCell ref="G10:G11"/>
    <mergeCell ref="C28:C29"/>
    <mergeCell ref="D28:D29"/>
    <mergeCell ref="B12:B16"/>
    <mergeCell ref="C13:C16"/>
    <mergeCell ref="D13:D14"/>
    <mergeCell ref="D15:D16"/>
    <mergeCell ref="B17:B29"/>
    <mergeCell ref="C17:C19"/>
    <mergeCell ref="D17:D18"/>
    <mergeCell ref="C20:C27"/>
  </mergeCells>
  <printOptions/>
  <pageMargins left="0.15748031496062992" right="0.15748031496062992" top="0.15748031496062992" bottom="0.1968503937007874" header="0.15748031496062992" footer="0.15748031496062992"/>
  <pageSetup fitToHeight="0" fitToWidth="0" horizontalDpi="600" verticalDpi="600" orientation="landscape" paperSize="9" scale="60" r:id="rId3"/>
  <legacyDrawing r:id="rId2"/>
  <oleObjects>
    <oleObject progId="Unknown" shapeId="7941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Fabricio Ferraz Pego</dc:creator>
  <cp:keywords/>
  <dc:description/>
  <cp:lastModifiedBy>Teresa Jacqueline de Mesquita Ciriaco</cp:lastModifiedBy>
  <cp:lastPrinted>2017-05-26T17:05:03Z</cp:lastPrinted>
  <dcterms:created xsi:type="dcterms:W3CDTF">2016-06-16T21:46:43Z</dcterms:created>
  <dcterms:modified xsi:type="dcterms:W3CDTF">2017-05-29T20:05:19Z</dcterms:modified>
  <cp:category/>
  <cp:version/>
  <cp:contentType/>
  <cp:contentStatus/>
  <cp:revision>4</cp:revision>
</cp:coreProperties>
</file>