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ALHAMENTO DAS DESPESAS (NOVO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<sst xmlns="http://schemas.openxmlformats.org/spreadsheetml/2006/main" count="52" uniqueCount="50">
  <si>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VALORES PREVISTOS</t>
  </si>
  <si>
    <t>VALORES PAGOS</t>
  </si>
  <si>
    <t>FEV</t>
  </si>
  <si>
    <t>MAR</t>
  </si>
  <si>
    <t>MAI</t>
  </si>
  <si>
    <t>JUN</t>
  </si>
  <si>
    <t>JUL</t>
  </si>
  <si>
    <t>AGO</t>
  </si>
  <si>
    <t>SET</t>
  </si>
  <si>
    <t>OUT</t>
  </si>
  <si>
    <t>DEZ</t>
  </si>
  <si>
    <t>TOTAL</t>
  </si>
  <si>
    <t xml:space="preserve">JAN </t>
  </si>
  <si>
    <t>ABR</t>
  </si>
  <si>
    <t>NOV</t>
  </si>
  <si>
    <t>DETALHAMENTO DAS DESPESAS</t>
  </si>
  <si>
    <t>FONTE: SEFIN</t>
  </si>
  <si>
    <t>DESPESA</t>
  </si>
  <si>
    <t>61 AQUISIÇÃO DE IMÓVEIS</t>
  </si>
  <si>
    <t>(Resolução nº 86/2012, art. 5º, I, "b")</t>
  </si>
  <si>
    <t>9113 OBRIGAÇÕES PATRONAIS REGIME PRÓPRIO</t>
  </si>
  <si>
    <t>9011 VENCIMENTOS E VANTAGENS FIXAS - PESSOAL CIVIL</t>
  </si>
  <si>
    <t>9013 OBRIGAÇÕES PATRONAIS REGIME GERAL</t>
  </si>
  <si>
    <t>9016 AJUDA DE CUSTO</t>
  </si>
  <si>
    <t>9094 INDENIZAÇÕES TRABALHISTAS</t>
  </si>
  <si>
    <t>9008 OUTROS BENEFÍCIOS ASSISTENCIAIS</t>
  </si>
  <si>
    <t>9014 DIÁRIAS - CIVIL</t>
  </si>
  <si>
    <t>9030 MATERIAL DE CONSUMO</t>
  </si>
  <si>
    <t>9032 MATERIAL, BEM OU SERVIÇO PARA DISTRIBUIÇÃO GRATUITA</t>
  </si>
  <si>
    <t>9033 PASSAGENS E DESPESAS COM LOCOMOÇÃO</t>
  </si>
  <si>
    <t>9036 OUTROS SERVIÇOS DE TERCEIROS - PESSOA FÍSICA</t>
  </si>
  <si>
    <t>9037 LOCAÇÃO DE MÃO-DE-OBRA</t>
  </si>
  <si>
    <t>9039 OUTROS SERVIÇOS DE TERCEIROS - PESSOA JURÍDICA</t>
  </si>
  <si>
    <t>9046 AUXÍLIO-ALIMENTAÇÃO</t>
  </si>
  <si>
    <t>9092 DESPESAS DE EXERCÍCIOS ANTERIORES</t>
  </si>
  <si>
    <t xml:space="preserve">9093 INDENIZAÇÕES E RESTITUIÇÕES </t>
  </si>
  <si>
    <t>9093 AUXÍLIO-MORADIA</t>
  </si>
  <si>
    <t>9047 OBRIGAÇÕES TRIBUTÁRIAS E CONTRIBUTIVAS</t>
  </si>
  <si>
    <t>9039 OUTROS SERVIÇOS DE TERCEIROS - P JURÍDICA</t>
  </si>
  <si>
    <t>9051 OBRAS E INSTALAÇÕES</t>
  </si>
  <si>
    <t>9052 EQUIPAMENTOS E MATERIAL PERMANENTE</t>
  </si>
  <si>
    <t>31 PESSOAL E ENCARGOS SOCIAIS</t>
  </si>
  <si>
    <t>33 OUTRAS DESPESAS CORRENTES</t>
  </si>
  <si>
    <t>44 DESPESA DE CAPITAL</t>
  </si>
  <si>
    <t>44 INVERSÕES FINANCEIRAS</t>
  </si>
  <si>
    <t>9096 RESSARCIMENTO DE DESPESAS DE PESSOAL REQUISITADO</t>
  </si>
  <si>
    <t>9091 SENTEÇAS JUDICIAIS</t>
  </si>
  <si>
    <t>9031 PREMIAÇÕES CULTURAIS, ARTÍSTICAS, CIENTÍCAS</t>
  </si>
  <si>
    <t>PROCURADORIA GERAL DE JUSTIÇA</t>
  </si>
  <si>
    <t>ATUALIZADO ATÉ 30/06/2017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</si>
</sst>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0.0"/>
  </numFmts>
  <fonts count="40">
    <font>
      <sz val="10"/>
      <name val="Arial"/>
      <family val="0"/>
    </font>
    <font>
      <sz val="8"/>
      <color indexed="8"/>
      <name val="Liberation Serif"/>
      <family val="1"/>
    </font>
    <font>
      <b/>
      <sz val="8"/>
      <color indexed="8"/>
      <name val="Liberation Serif"/>
      <family val="1"/>
    </font>
    <font>
      <b/>
      <sz val="10"/>
      <name val="Arial"/>
      <family val="2"/>
    </font>
    <font>
      <b/>
      <sz val="16"/>
      <name val="Arial"/>
      <family val="2"/>
    </font>
    <font>
      <b/>
      <sz val="14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2" fontId="0" fillId="0" borderId="10" xfId="0" applyNumberForma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 vertical="top" wrapText="1"/>
      <protection/>
    </xf>
    <xf numFmtId="172" fontId="0" fillId="34" borderId="10" xfId="0" applyNumberFormat="1" applyFont="1" applyFill="1" applyBorder="1" applyAlignment="1">
      <alignment/>
    </xf>
    <xf numFmtId="172" fontId="0" fillId="34" borderId="10" xfId="0" applyNumberForma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172" fontId="3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2" fillId="33" borderId="14" xfId="0" applyFont="1" applyFill="1" applyBorder="1" applyAlignment="1" applyProtection="1">
      <alignment horizontal="left" vertical="top" wrapText="1"/>
      <protection/>
    </xf>
    <xf numFmtId="0" fontId="3" fillId="35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1</xdr:col>
      <xdr:colOff>571500</xdr:colOff>
      <xdr:row>7</xdr:row>
      <xdr:rowOff>0</xdr:rowOff>
    </xdr:to>
    <xdr:pic>
      <xdr:nvPicPr>
        <xdr:cNvPr id="1" name="Picture 1" descr="Simbolo bmp 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1114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2"/>
  <sheetViews>
    <sheetView tabSelected="1" zoomScalePageLayoutView="0" workbookViewId="0" topLeftCell="C1">
      <selection activeCell="J1" sqref="J1"/>
    </sheetView>
  </sheetViews>
  <sheetFormatPr defaultColWidth="9.140625" defaultRowHeight="12.75"/>
  <cols>
    <col min="5" max="5" width="8.7109375" style="0" customWidth="1"/>
    <col min="6" max="6" width="8.8515625" style="0" hidden="1" customWidth="1"/>
    <col min="7" max="7" width="14.00390625" style="0" customWidth="1"/>
    <col min="8" max="9" width="12.7109375" style="0" bestFit="1" customWidth="1"/>
    <col min="10" max="10" width="12.57421875" style="0" customWidth="1"/>
    <col min="11" max="18" width="12.7109375" style="0" bestFit="1" customWidth="1"/>
    <col min="19" max="19" width="12.7109375" style="0" customWidth="1"/>
    <col min="20" max="20" width="13.7109375" style="0" bestFit="1" customWidth="1"/>
    <col min="22" max="22" width="12.7109375" style="0" bestFit="1" customWidth="1"/>
  </cols>
  <sheetData>
    <row r="2" spans="8:16" ht="20.25">
      <c r="H2" s="27" t="s">
        <v>48</v>
      </c>
      <c r="I2" s="27"/>
      <c r="J2" s="27"/>
      <c r="K2" s="27"/>
      <c r="L2" s="27"/>
      <c r="M2" s="27"/>
      <c r="N2" s="27"/>
      <c r="O2" s="27"/>
      <c r="P2" s="27"/>
    </row>
    <row r="4" spans="3:20" ht="18">
      <c r="C4" s="28" t="s">
        <v>15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1:14" ht="12.75">
      <c r="K5" s="25" t="s">
        <v>19</v>
      </c>
      <c r="L5" s="26"/>
      <c r="M5" s="26"/>
      <c r="N5" s="26"/>
    </row>
    <row r="6" spans="4:5" ht="12.75">
      <c r="D6" s="13" t="s">
        <v>16</v>
      </c>
      <c r="E6" s="13"/>
    </row>
    <row r="7" spans="4:5" ht="12.75">
      <c r="D7" s="11" t="s">
        <v>49</v>
      </c>
      <c r="E7" s="5"/>
    </row>
    <row r="9" spans="1:20" ht="12.75">
      <c r="A9" s="29" t="s">
        <v>17</v>
      </c>
      <c r="B9" s="29"/>
      <c r="C9" s="29"/>
      <c r="D9" s="29"/>
      <c r="E9" s="29"/>
      <c r="F9" s="29"/>
      <c r="G9" s="30" t="s">
        <v>0</v>
      </c>
      <c r="H9" s="24" t="s">
        <v>1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2.75">
      <c r="A10" s="29"/>
      <c r="B10" s="29"/>
      <c r="C10" s="29"/>
      <c r="D10" s="29"/>
      <c r="E10" s="29"/>
      <c r="F10" s="29"/>
      <c r="G10" s="31"/>
      <c r="H10" s="9" t="s">
        <v>12</v>
      </c>
      <c r="I10" s="9" t="s">
        <v>2</v>
      </c>
      <c r="J10" s="9" t="s">
        <v>3</v>
      </c>
      <c r="K10" s="9" t="s">
        <v>13</v>
      </c>
      <c r="L10" s="9" t="s">
        <v>4</v>
      </c>
      <c r="M10" s="9" t="s">
        <v>5</v>
      </c>
      <c r="N10" s="9" t="s">
        <v>6</v>
      </c>
      <c r="O10" s="9" t="s">
        <v>7</v>
      </c>
      <c r="P10" s="9" t="s">
        <v>8</v>
      </c>
      <c r="Q10" s="9" t="s">
        <v>9</v>
      </c>
      <c r="R10" s="9" t="s">
        <v>14</v>
      </c>
      <c r="S10" s="9" t="s">
        <v>10</v>
      </c>
      <c r="T10" s="9" t="s">
        <v>11</v>
      </c>
    </row>
    <row r="11" spans="1:20" ht="12.75">
      <c r="A11" s="23" t="s">
        <v>41</v>
      </c>
      <c r="B11" s="23"/>
      <c r="C11" s="23"/>
      <c r="D11" s="23"/>
      <c r="E11" s="23"/>
      <c r="F11" s="23"/>
      <c r="G11" s="2">
        <f aca="true" t="shared" si="0" ref="G11:S11">SUM(G12:G19)</f>
        <v>313599449.3</v>
      </c>
      <c r="H11" s="2">
        <f t="shared" si="0"/>
        <v>23795322.440000005</v>
      </c>
      <c r="I11" s="2">
        <f t="shared" si="0"/>
        <v>25180195.759999998</v>
      </c>
      <c r="J11" s="2">
        <f t="shared" si="0"/>
        <v>26537322.08</v>
      </c>
      <c r="K11" s="2">
        <f t="shared" si="0"/>
        <v>20895736.250000004</v>
      </c>
      <c r="L11" s="2">
        <f t="shared" si="0"/>
        <v>23596874.68</v>
      </c>
      <c r="M11" s="2">
        <f t="shared" si="0"/>
        <v>35157093.63</v>
      </c>
      <c r="N11" s="2">
        <f t="shared" si="0"/>
        <v>0</v>
      </c>
      <c r="O11" s="2">
        <f t="shared" si="0"/>
        <v>0</v>
      </c>
      <c r="P11" s="2">
        <f>SUM(P12:P19)</f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>SUM(H11:S11)</f>
        <v>155162544.84</v>
      </c>
    </row>
    <row r="12" spans="1:20" ht="12.75">
      <c r="A12" s="14" t="s">
        <v>21</v>
      </c>
      <c r="B12" s="14"/>
      <c r="C12" s="14"/>
      <c r="D12" s="14"/>
      <c r="E12" s="14"/>
      <c r="F12" s="14"/>
      <c r="G12" s="4">
        <v>256477848.3</v>
      </c>
      <c r="H12" s="4">
        <v>19199773.35</v>
      </c>
      <c r="I12" s="1">
        <v>19437022.83</v>
      </c>
      <c r="J12" s="1">
        <v>20749408.98</v>
      </c>
      <c r="K12" s="1">
        <v>17474172.44</v>
      </c>
      <c r="L12" s="1">
        <v>19520229.08</v>
      </c>
      <c r="M12" s="1">
        <v>29283257.96</v>
      </c>
      <c r="N12" s="1"/>
      <c r="O12" s="1"/>
      <c r="P12" s="1"/>
      <c r="Q12" s="1"/>
      <c r="R12" s="1"/>
      <c r="S12" s="1"/>
      <c r="T12" s="4">
        <f aca="true" t="shared" si="1" ref="T12:T19">SUM(H12:S12)</f>
        <v>125663864.63999999</v>
      </c>
    </row>
    <row r="13" spans="1:20" ht="12.75">
      <c r="A13" s="15" t="s">
        <v>22</v>
      </c>
      <c r="B13" s="14"/>
      <c r="C13" s="14"/>
      <c r="D13" s="14"/>
      <c r="E13" s="14"/>
      <c r="F13" s="14"/>
      <c r="G13" s="4">
        <v>800000</v>
      </c>
      <c r="H13" s="4">
        <v>49155.7</v>
      </c>
      <c r="I13" s="1">
        <v>48902.29</v>
      </c>
      <c r="J13" s="1">
        <v>50850.62</v>
      </c>
      <c r="K13" s="1">
        <v>49303.44</v>
      </c>
      <c r="L13" s="1">
        <v>48485.82</v>
      </c>
      <c r="M13" s="1">
        <v>49941.86</v>
      </c>
      <c r="N13" s="1"/>
      <c r="O13" s="1"/>
      <c r="P13" s="1"/>
      <c r="Q13" s="1"/>
      <c r="R13" s="1"/>
      <c r="S13" s="1"/>
      <c r="T13" s="4">
        <f t="shared" si="1"/>
        <v>296639.73</v>
      </c>
    </row>
    <row r="14" spans="1:20" ht="12.75">
      <c r="A14" s="15" t="s">
        <v>23</v>
      </c>
      <c r="B14" s="14"/>
      <c r="C14" s="14"/>
      <c r="D14" s="14"/>
      <c r="E14" s="14"/>
      <c r="F14" s="14"/>
      <c r="G14" s="4">
        <v>1316015</v>
      </c>
      <c r="H14" s="4">
        <v>416844.69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/>
      <c r="O14" s="1"/>
      <c r="P14" s="1"/>
      <c r="Q14" s="1"/>
      <c r="R14" s="1"/>
      <c r="S14" s="1"/>
      <c r="T14" s="4">
        <f t="shared" si="1"/>
        <v>416844.69</v>
      </c>
    </row>
    <row r="15" spans="1:20" ht="12.75">
      <c r="A15" s="20" t="s">
        <v>46</v>
      </c>
      <c r="B15" s="17"/>
      <c r="C15" s="17"/>
      <c r="D15" s="17"/>
      <c r="E15" s="17"/>
      <c r="F15" s="18"/>
      <c r="G15" s="4">
        <v>238512.6</v>
      </c>
      <c r="H15" s="4">
        <v>234387.96</v>
      </c>
      <c r="I15" s="1">
        <v>0</v>
      </c>
      <c r="J15" s="1">
        <v>0</v>
      </c>
      <c r="K15" s="1">
        <v>0</v>
      </c>
      <c r="L15" s="1">
        <v>56372.05</v>
      </c>
      <c r="M15" s="1">
        <v>22082.53</v>
      </c>
      <c r="N15" s="1"/>
      <c r="O15" s="1"/>
      <c r="P15" s="1"/>
      <c r="Q15" s="1"/>
      <c r="R15" s="1"/>
      <c r="S15" s="1"/>
      <c r="T15" s="4">
        <f t="shared" si="1"/>
        <v>312842.54000000004</v>
      </c>
    </row>
    <row r="16" spans="1:20" ht="12.75">
      <c r="A16" s="20" t="s">
        <v>24</v>
      </c>
      <c r="B16" s="17"/>
      <c r="C16" s="17"/>
      <c r="D16" s="17"/>
      <c r="E16" s="17"/>
      <c r="F16" s="18"/>
      <c r="G16" s="4">
        <v>3400000</v>
      </c>
      <c r="H16" s="4">
        <v>0</v>
      </c>
      <c r="I16" s="1">
        <v>13542.72</v>
      </c>
      <c r="J16" s="1">
        <v>1567037.48</v>
      </c>
      <c r="K16" s="1">
        <v>0</v>
      </c>
      <c r="L16" s="1">
        <v>26814.57</v>
      </c>
      <c r="M16" s="1">
        <v>1859717.57</v>
      </c>
      <c r="N16" s="1"/>
      <c r="O16" s="1"/>
      <c r="P16" s="1"/>
      <c r="Q16" s="1"/>
      <c r="R16" s="1"/>
      <c r="S16" s="1"/>
      <c r="T16" s="4">
        <f t="shared" si="1"/>
        <v>3467112.34</v>
      </c>
    </row>
    <row r="17" spans="1:20" ht="12.75">
      <c r="A17" s="20" t="s">
        <v>34</v>
      </c>
      <c r="B17" s="17"/>
      <c r="C17" s="17"/>
      <c r="D17" s="17"/>
      <c r="E17" s="17"/>
      <c r="F17" s="18"/>
      <c r="G17" s="4">
        <v>4117322.4</v>
      </c>
      <c r="H17" s="4">
        <v>301734.6</v>
      </c>
      <c r="I17" s="1">
        <f>2088000+17339.34</f>
        <v>2105339.34</v>
      </c>
      <c r="J17" s="1">
        <f>38614.1+17172.76</f>
        <v>55786.86</v>
      </c>
      <c r="K17" s="1">
        <v>279.37</v>
      </c>
      <c r="L17" s="1">
        <v>34996.77</v>
      </c>
      <c r="M17" s="1">
        <v>58520.81</v>
      </c>
      <c r="N17" s="1"/>
      <c r="O17" s="1"/>
      <c r="P17" s="1"/>
      <c r="Q17" s="1"/>
      <c r="R17" s="1"/>
      <c r="S17" s="1"/>
      <c r="T17" s="4">
        <f t="shared" si="1"/>
        <v>2556657.75</v>
      </c>
    </row>
    <row r="18" spans="1:20" ht="12.75">
      <c r="A18" s="20" t="s">
        <v>45</v>
      </c>
      <c r="B18" s="17"/>
      <c r="C18" s="17"/>
      <c r="D18" s="17"/>
      <c r="E18" s="17"/>
      <c r="F18" s="18"/>
      <c r="G18" s="4">
        <f>320000+195000</f>
        <v>515000</v>
      </c>
      <c r="H18" s="4">
        <v>0</v>
      </c>
      <c r="I18" s="1">
        <v>0</v>
      </c>
      <c r="J18" s="1">
        <v>21697.88</v>
      </c>
      <c r="K18" s="1">
        <v>7997.66</v>
      </c>
      <c r="L18" s="1">
        <v>14847.77</v>
      </c>
      <c r="M18" s="1">
        <v>3301.52</v>
      </c>
      <c r="N18" s="1"/>
      <c r="O18" s="1"/>
      <c r="P18" s="1"/>
      <c r="Q18" s="1"/>
      <c r="R18" s="1"/>
      <c r="S18" s="1"/>
      <c r="T18" s="4">
        <f t="shared" si="1"/>
        <v>47844.829999999994</v>
      </c>
    </row>
    <row r="19" spans="1:20" ht="12.75">
      <c r="A19" s="15" t="s">
        <v>20</v>
      </c>
      <c r="B19" s="14"/>
      <c r="C19" s="14"/>
      <c r="D19" s="14"/>
      <c r="E19" s="14"/>
      <c r="F19" s="14"/>
      <c r="G19" s="4">
        <v>46734751</v>
      </c>
      <c r="H19" s="4">
        <v>3593426.14</v>
      </c>
      <c r="I19" s="1">
        <v>3575388.58</v>
      </c>
      <c r="J19" s="1">
        <v>4092540.26</v>
      </c>
      <c r="K19" s="1">
        <v>3363983.34</v>
      </c>
      <c r="L19" s="1">
        <v>3895128.62</v>
      </c>
      <c r="M19" s="1">
        <v>3880271.38</v>
      </c>
      <c r="N19" s="1"/>
      <c r="O19" s="1"/>
      <c r="P19" s="1"/>
      <c r="Q19" s="1"/>
      <c r="R19" s="1"/>
      <c r="S19" s="1"/>
      <c r="T19" s="4">
        <f t="shared" si="1"/>
        <v>22400738.32</v>
      </c>
    </row>
    <row r="20" spans="1:20" ht="12.75">
      <c r="A20" s="19" t="s">
        <v>42</v>
      </c>
      <c r="B20" s="19"/>
      <c r="C20" s="19"/>
      <c r="D20" s="19"/>
      <c r="E20" s="19"/>
      <c r="F20" s="19"/>
      <c r="G20" s="2">
        <f>SUM(G21:G34)</f>
        <v>65981577.7</v>
      </c>
      <c r="H20" s="2">
        <f>SUM(H21:H34)</f>
        <v>4092818.1699999995</v>
      </c>
      <c r="I20" s="2">
        <f aca="true" t="shared" si="2" ref="I20:R20">SUM(I21:I34)</f>
        <v>4159265.64</v>
      </c>
      <c r="J20" s="2">
        <f t="shared" si="2"/>
        <v>4022238.76</v>
      </c>
      <c r="K20" s="2">
        <f t="shared" si="2"/>
        <v>7225809.9799999995</v>
      </c>
      <c r="L20" s="2">
        <f t="shared" si="2"/>
        <v>6061835.3</v>
      </c>
      <c r="M20" s="2">
        <f t="shared" si="2"/>
        <v>5771775.89</v>
      </c>
      <c r="N20" s="2">
        <f t="shared" si="2"/>
        <v>0</v>
      </c>
      <c r="O20" s="2">
        <f t="shared" si="2"/>
        <v>0</v>
      </c>
      <c r="P20" s="2">
        <f>SUM(P21:P34)</f>
        <v>0</v>
      </c>
      <c r="Q20" s="2">
        <f t="shared" si="2"/>
        <v>0</v>
      </c>
      <c r="R20" s="2">
        <f t="shared" si="2"/>
        <v>0</v>
      </c>
      <c r="S20" s="2">
        <f>SUM(S21:S34)</f>
        <v>0</v>
      </c>
      <c r="T20" s="2">
        <f>SUM(H20:S20)</f>
        <v>31333743.740000002</v>
      </c>
    </row>
    <row r="21" spans="1:20" ht="12.75">
      <c r="A21" s="14" t="s">
        <v>25</v>
      </c>
      <c r="B21" s="14"/>
      <c r="C21" s="14"/>
      <c r="D21" s="14"/>
      <c r="E21" s="14"/>
      <c r="F21" s="14"/>
      <c r="G21" s="7">
        <v>785809.73</v>
      </c>
      <c r="H21" s="4">
        <v>58080</v>
      </c>
      <c r="I21" s="4">
        <v>88071.11</v>
      </c>
      <c r="J21" s="4">
        <v>55680</v>
      </c>
      <c r="K21" s="4">
        <v>120371.28</v>
      </c>
      <c r="L21" s="4">
        <v>56160</v>
      </c>
      <c r="M21" s="4">
        <v>88467.55</v>
      </c>
      <c r="N21" s="4"/>
      <c r="O21" s="4"/>
      <c r="P21" s="4"/>
      <c r="Q21" s="4"/>
      <c r="R21" s="4"/>
      <c r="S21" s="4"/>
      <c r="T21" s="4">
        <f>SUM(H21:S21)</f>
        <v>466829.94</v>
      </c>
    </row>
    <row r="22" spans="1:20" ht="12.75">
      <c r="A22" s="14" t="s">
        <v>26</v>
      </c>
      <c r="B22" s="14"/>
      <c r="C22" s="14"/>
      <c r="D22" s="14"/>
      <c r="E22" s="14"/>
      <c r="F22" s="14"/>
      <c r="G22" s="8">
        <f>3029704.99+500</f>
        <v>3030204.99</v>
      </c>
      <c r="H22" s="1">
        <v>20943.36</v>
      </c>
      <c r="I22" s="1">
        <v>162868.91</v>
      </c>
      <c r="J22" s="1">
        <v>205167.87</v>
      </c>
      <c r="K22" s="1">
        <v>214167.02</v>
      </c>
      <c r="L22" s="1">
        <v>275549.08</v>
      </c>
      <c r="M22" s="1">
        <v>279895.5</v>
      </c>
      <c r="N22" s="1"/>
      <c r="O22" s="1"/>
      <c r="P22" s="1"/>
      <c r="Q22" s="1"/>
      <c r="R22" s="1"/>
      <c r="S22" s="1"/>
      <c r="T22" s="4">
        <f aca="true" t="shared" si="3" ref="T22:T34">SUM(H22:S22)</f>
        <v>1158591.74</v>
      </c>
    </row>
    <row r="23" spans="1:20" ht="12.75">
      <c r="A23" s="14" t="s">
        <v>27</v>
      </c>
      <c r="B23" s="14"/>
      <c r="C23" s="14"/>
      <c r="D23" s="14"/>
      <c r="E23" s="14"/>
      <c r="F23" s="14"/>
      <c r="G23" s="8">
        <v>1829040</v>
      </c>
      <c r="H23" s="1">
        <v>8557.5</v>
      </c>
      <c r="I23" s="1">
        <v>166254.27</v>
      </c>
      <c r="J23" s="1">
        <v>89489.38</v>
      </c>
      <c r="K23" s="1">
        <v>221090.85</v>
      </c>
      <c r="L23" s="1">
        <v>164614.94</v>
      </c>
      <c r="M23" s="1">
        <v>122066.53</v>
      </c>
      <c r="N23" s="1"/>
      <c r="O23" s="1"/>
      <c r="P23" s="1"/>
      <c r="Q23" s="1"/>
      <c r="R23" s="1"/>
      <c r="S23" s="1"/>
      <c r="T23" s="4">
        <f>SUM(H23:S23)</f>
        <v>772073.47</v>
      </c>
    </row>
    <row r="24" spans="1:20" ht="12.75">
      <c r="A24" s="14" t="s">
        <v>47</v>
      </c>
      <c r="B24" s="14"/>
      <c r="C24" s="14"/>
      <c r="D24" s="14"/>
      <c r="E24" s="14"/>
      <c r="F24" s="14"/>
      <c r="G24" s="8">
        <v>2000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/>
      <c r="O24" s="1"/>
      <c r="P24" s="1"/>
      <c r="Q24" s="1"/>
      <c r="R24" s="1"/>
      <c r="S24" s="1"/>
      <c r="T24" s="4">
        <f t="shared" si="3"/>
        <v>0</v>
      </c>
    </row>
    <row r="25" spans="1:20" ht="12.75">
      <c r="A25" s="14" t="s">
        <v>28</v>
      </c>
      <c r="B25" s="14"/>
      <c r="C25" s="14"/>
      <c r="D25" s="14"/>
      <c r="E25" s="14"/>
      <c r="F25" s="14"/>
      <c r="G25" s="8">
        <v>126900</v>
      </c>
      <c r="H25" s="1">
        <v>0</v>
      </c>
      <c r="I25" s="1">
        <v>6506</v>
      </c>
      <c r="J25" s="1">
        <v>6606</v>
      </c>
      <c r="K25" s="1">
        <v>4626</v>
      </c>
      <c r="L25" s="1">
        <v>4980</v>
      </c>
      <c r="M25" s="1">
        <v>0</v>
      </c>
      <c r="N25" s="1"/>
      <c r="O25" s="4"/>
      <c r="P25" s="1"/>
      <c r="Q25" s="1"/>
      <c r="R25" s="1"/>
      <c r="S25" s="1"/>
      <c r="T25" s="4">
        <f>SUM(H25:S25)</f>
        <v>22718</v>
      </c>
    </row>
    <row r="26" spans="1:20" ht="12.75">
      <c r="A26" s="14" t="s">
        <v>29</v>
      </c>
      <c r="B26" s="14"/>
      <c r="C26" s="14"/>
      <c r="D26" s="14"/>
      <c r="E26" s="14"/>
      <c r="F26" s="14"/>
      <c r="G26" s="8">
        <v>698000</v>
      </c>
      <c r="H26" s="1">
        <v>0</v>
      </c>
      <c r="I26" s="1">
        <v>10427.98</v>
      </c>
      <c r="J26" s="1">
        <v>49572.02</v>
      </c>
      <c r="K26" s="1">
        <v>30000</v>
      </c>
      <c r="L26" s="1">
        <v>30000</v>
      </c>
      <c r="M26" s="1">
        <v>43789.8</v>
      </c>
      <c r="N26" s="1"/>
      <c r="O26" s="1"/>
      <c r="P26" s="1"/>
      <c r="Q26" s="1"/>
      <c r="R26" s="1"/>
      <c r="S26" s="1"/>
      <c r="T26" s="4">
        <f>SUM(H26:S26)</f>
        <v>163789.8</v>
      </c>
    </row>
    <row r="27" spans="1:20" ht="12.75">
      <c r="A27" s="14" t="s">
        <v>30</v>
      </c>
      <c r="B27" s="14"/>
      <c r="C27" s="14"/>
      <c r="D27" s="14"/>
      <c r="E27" s="14"/>
      <c r="F27" s="14"/>
      <c r="G27" s="8">
        <v>5236606</v>
      </c>
      <c r="H27" s="4">
        <v>473354.84</v>
      </c>
      <c r="I27" s="1">
        <v>345601.89</v>
      </c>
      <c r="J27" s="1">
        <v>448167.83</v>
      </c>
      <c r="K27" s="1">
        <v>400432.52</v>
      </c>
      <c r="L27" s="1">
        <v>468707.99</v>
      </c>
      <c r="M27" s="1">
        <v>475051.61</v>
      </c>
      <c r="N27" s="1"/>
      <c r="O27" s="1"/>
      <c r="P27" s="1"/>
      <c r="Q27" s="1"/>
      <c r="R27" s="1"/>
      <c r="S27" s="1"/>
      <c r="T27" s="4">
        <f t="shared" si="3"/>
        <v>2611316.68</v>
      </c>
    </row>
    <row r="28" spans="1:20" ht="12.75">
      <c r="A28" s="14" t="s">
        <v>31</v>
      </c>
      <c r="B28" s="14"/>
      <c r="C28" s="14"/>
      <c r="D28" s="14"/>
      <c r="E28" s="14"/>
      <c r="F28" s="14"/>
      <c r="G28" s="8">
        <v>6468368.12</v>
      </c>
      <c r="H28" s="4">
        <v>38172.89</v>
      </c>
      <c r="I28" s="1">
        <v>0</v>
      </c>
      <c r="J28" s="1">
        <v>670843</v>
      </c>
      <c r="K28" s="1">
        <v>339222.12</v>
      </c>
      <c r="L28" s="1">
        <v>627647.84</v>
      </c>
      <c r="M28" s="1">
        <v>458647.03</v>
      </c>
      <c r="N28" s="1"/>
      <c r="O28" s="1"/>
      <c r="P28" s="1"/>
      <c r="Q28" s="1"/>
      <c r="R28" s="1"/>
      <c r="S28" s="1"/>
      <c r="T28" s="4">
        <f t="shared" si="3"/>
        <v>2134532.88</v>
      </c>
    </row>
    <row r="29" spans="1:20" ht="12.75">
      <c r="A29" s="14" t="s">
        <v>32</v>
      </c>
      <c r="B29" s="14"/>
      <c r="C29" s="14"/>
      <c r="D29" s="14"/>
      <c r="E29" s="14"/>
      <c r="F29" s="14"/>
      <c r="G29" s="8">
        <f>11418017.16+453744</f>
        <v>11871761.16</v>
      </c>
      <c r="H29" s="4">
        <v>224005.08</v>
      </c>
      <c r="I29" s="1">
        <f>108458.57+8396.5</f>
        <v>116855.07</v>
      </c>
      <c r="J29" s="1">
        <f>1162314.95-6302.33</f>
        <v>1156012.6199999999</v>
      </c>
      <c r="K29" s="1">
        <v>669939.47</v>
      </c>
      <c r="L29" s="1">
        <f>1186171.17+25570.21</f>
        <v>1211741.38</v>
      </c>
      <c r="M29" s="1">
        <f>1087881.49+9355.85</f>
        <v>1097237.34</v>
      </c>
      <c r="N29" s="1"/>
      <c r="O29" s="1"/>
      <c r="P29" s="1"/>
      <c r="Q29" s="1"/>
      <c r="R29" s="1"/>
      <c r="S29" s="1"/>
      <c r="T29" s="4">
        <f t="shared" si="3"/>
        <v>4475790.96</v>
      </c>
    </row>
    <row r="30" spans="1:20" ht="12.75">
      <c r="A30" s="14" t="s">
        <v>33</v>
      </c>
      <c r="B30" s="14"/>
      <c r="C30" s="14"/>
      <c r="D30" s="14"/>
      <c r="E30" s="14"/>
      <c r="F30" s="14"/>
      <c r="G30" s="8">
        <v>17081014.6</v>
      </c>
      <c r="H30" s="4">
        <v>1320138.67</v>
      </c>
      <c r="I30" s="1">
        <v>1308661.27</v>
      </c>
      <c r="J30" s="1">
        <v>1321042.41</v>
      </c>
      <c r="K30" s="1">
        <v>1342564.51</v>
      </c>
      <c r="L30" s="1">
        <v>1303461.55</v>
      </c>
      <c r="M30" s="1">
        <v>1316072.8</v>
      </c>
      <c r="N30" s="1"/>
      <c r="O30" s="1"/>
      <c r="P30" s="1"/>
      <c r="Q30" s="1"/>
      <c r="R30" s="1"/>
      <c r="S30" s="1"/>
      <c r="T30" s="4">
        <f t="shared" si="3"/>
        <v>7911941.209999999</v>
      </c>
    </row>
    <row r="31" spans="1:20" ht="12.75">
      <c r="A31" s="16" t="s">
        <v>34</v>
      </c>
      <c r="B31" s="17"/>
      <c r="C31" s="17"/>
      <c r="D31" s="17"/>
      <c r="E31" s="17"/>
      <c r="F31" s="18"/>
      <c r="G31" s="8">
        <f>68773+5000</f>
        <v>73773</v>
      </c>
      <c r="H31" s="4">
        <v>11367.73</v>
      </c>
      <c r="I31" s="1">
        <v>5243.82</v>
      </c>
      <c r="J31" s="1">
        <v>0</v>
      </c>
      <c r="K31" s="1">
        <v>52002.13</v>
      </c>
      <c r="L31" s="1">
        <v>4653.6</v>
      </c>
      <c r="M31" s="1">
        <v>208.36</v>
      </c>
      <c r="N31" s="1"/>
      <c r="O31" s="1"/>
      <c r="P31" s="1"/>
      <c r="Q31" s="1"/>
      <c r="R31" s="1"/>
      <c r="S31" s="1"/>
      <c r="T31" s="4">
        <f t="shared" si="3"/>
        <v>73475.64</v>
      </c>
    </row>
    <row r="32" spans="1:22" ht="12.75">
      <c r="A32" s="15" t="s">
        <v>35</v>
      </c>
      <c r="B32" s="14"/>
      <c r="C32" s="14"/>
      <c r="D32" s="14"/>
      <c r="E32" s="14"/>
      <c r="F32" s="14"/>
      <c r="G32" s="8">
        <v>195590</v>
      </c>
      <c r="H32" s="4">
        <f>1934057.28-H33</f>
        <v>8293.850000000093</v>
      </c>
      <c r="I32" s="1">
        <f>1945266.37-I33</f>
        <v>12498.580000000075</v>
      </c>
      <c r="J32" s="1">
        <v>15536.02</v>
      </c>
      <c r="K32" s="1">
        <v>6682.49</v>
      </c>
      <c r="L32" s="1">
        <f>1906938.66-1896724.47</f>
        <v>10214.189999999944</v>
      </c>
      <c r="M32" s="1">
        <v>11657.68</v>
      </c>
      <c r="N32" s="1"/>
      <c r="O32" s="1"/>
      <c r="P32" s="1"/>
      <c r="Q32" s="1"/>
      <c r="R32" s="1"/>
      <c r="S32" s="1"/>
      <c r="T32" s="4">
        <f t="shared" si="3"/>
        <v>64882.810000000114</v>
      </c>
      <c r="V32" s="3"/>
    </row>
    <row r="33" spans="1:20" ht="12.75">
      <c r="A33" s="16" t="s">
        <v>36</v>
      </c>
      <c r="B33" s="21"/>
      <c r="C33" s="21"/>
      <c r="D33" s="21"/>
      <c r="E33" s="22"/>
      <c r="F33" s="6"/>
      <c r="G33" s="8">
        <v>18021559.1</v>
      </c>
      <c r="H33" s="4">
        <v>1925763.43</v>
      </c>
      <c r="I33" s="1">
        <v>1932767.79</v>
      </c>
      <c r="J33" s="1">
        <v>0</v>
      </c>
      <c r="K33" s="1">
        <v>3821758.29</v>
      </c>
      <c r="L33" s="1">
        <v>1896724.47</v>
      </c>
      <c r="M33" s="1">
        <v>1878046.17</v>
      </c>
      <c r="N33" s="1"/>
      <c r="O33" s="1"/>
      <c r="P33" s="1"/>
      <c r="Q33" s="1"/>
      <c r="R33" s="1"/>
      <c r="S33" s="1"/>
      <c r="T33" s="4">
        <f t="shared" si="3"/>
        <v>11455060.15</v>
      </c>
    </row>
    <row r="34" spans="1:20" ht="12.75">
      <c r="A34" s="14" t="s">
        <v>37</v>
      </c>
      <c r="B34" s="14"/>
      <c r="C34" s="14"/>
      <c r="D34" s="14"/>
      <c r="E34" s="14"/>
      <c r="F34" s="14"/>
      <c r="G34" s="8">
        <f>540951+20000</f>
        <v>560951</v>
      </c>
      <c r="H34" s="1">
        <v>4140.82</v>
      </c>
      <c r="I34" s="1">
        <v>3508.95</v>
      </c>
      <c r="J34" s="1">
        <v>4121.61</v>
      </c>
      <c r="K34" s="1">
        <v>2953.3</v>
      </c>
      <c r="L34" s="1">
        <v>7380.26</v>
      </c>
      <c r="M34" s="1">
        <v>635.52</v>
      </c>
      <c r="N34" s="1"/>
      <c r="O34" s="1"/>
      <c r="P34" s="1"/>
      <c r="Q34" s="1"/>
      <c r="R34" s="1"/>
      <c r="S34" s="1"/>
      <c r="T34" s="4">
        <f t="shared" si="3"/>
        <v>22740.460000000003</v>
      </c>
    </row>
    <row r="35" spans="1:20" ht="12.75">
      <c r="A35" s="19" t="s">
        <v>43</v>
      </c>
      <c r="B35" s="19"/>
      <c r="C35" s="19"/>
      <c r="D35" s="19"/>
      <c r="E35" s="19"/>
      <c r="F35" s="19"/>
      <c r="G35" s="2">
        <f>SUM(G36:G38)</f>
        <v>12000000</v>
      </c>
      <c r="H35" s="2">
        <f aca="true" t="shared" si="4" ref="H35:T35">SUM(H36:H38)</f>
        <v>0</v>
      </c>
      <c r="I35" s="2">
        <f t="shared" si="4"/>
        <v>0</v>
      </c>
      <c r="J35" s="2">
        <f t="shared" si="4"/>
        <v>0</v>
      </c>
      <c r="K35" s="2">
        <f t="shared" si="4"/>
        <v>0</v>
      </c>
      <c r="L35" s="2">
        <f t="shared" si="4"/>
        <v>0</v>
      </c>
      <c r="M35" s="2">
        <f t="shared" si="4"/>
        <v>0</v>
      </c>
      <c r="N35" s="2">
        <f t="shared" si="4"/>
        <v>0</v>
      </c>
      <c r="O35" s="2">
        <f>SUM(O36:O38)</f>
        <v>0</v>
      </c>
      <c r="P35" s="2">
        <f t="shared" si="4"/>
        <v>0</v>
      </c>
      <c r="Q35" s="2">
        <f t="shared" si="4"/>
        <v>0</v>
      </c>
      <c r="R35" s="2">
        <f t="shared" si="4"/>
        <v>0</v>
      </c>
      <c r="S35" s="2">
        <f t="shared" si="4"/>
        <v>0</v>
      </c>
      <c r="T35" s="2">
        <f t="shared" si="4"/>
        <v>0</v>
      </c>
    </row>
    <row r="36" spans="1:20" ht="12.75">
      <c r="A36" s="16" t="s">
        <v>38</v>
      </c>
      <c r="B36" s="21"/>
      <c r="C36" s="21"/>
      <c r="D36" s="21"/>
      <c r="E36" s="21"/>
      <c r="F36" s="22"/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/>
      <c r="O36" s="4"/>
      <c r="P36" s="4"/>
      <c r="Q36" s="4"/>
      <c r="R36" s="4"/>
      <c r="S36" s="4"/>
      <c r="T36" s="4">
        <f>SUM(H36:S36)</f>
        <v>0</v>
      </c>
    </row>
    <row r="37" spans="1:20" ht="12.75">
      <c r="A37" s="15" t="s">
        <v>39</v>
      </c>
      <c r="B37" s="15"/>
      <c r="C37" s="15"/>
      <c r="D37" s="15"/>
      <c r="E37" s="15"/>
      <c r="F37" s="15"/>
      <c r="G37" s="1">
        <v>12000000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/>
      <c r="O37" s="1"/>
      <c r="P37" s="1"/>
      <c r="Q37" s="1"/>
      <c r="R37" s="1"/>
      <c r="S37" s="1"/>
      <c r="T37" s="4">
        <f>SUM(H37:S37)</f>
        <v>0</v>
      </c>
    </row>
    <row r="38" spans="1:20" ht="12.75">
      <c r="A38" s="14" t="s">
        <v>40</v>
      </c>
      <c r="B38" s="14"/>
      <c r="C38" s="14"/>
      <c r="D38" s="14"/>
      <c r="E38" s="14"/>
      <c r="F38" s="14"/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/>
      <c r="O38" s="1"/>
      <c r="P38" s="1"/>
      <c r="Q38" s="1"/>
      <c r="R38" s="1"/>
      <c r="S38" s="1"/>
      <c r="T38" s="4">
        <f>SUM(H38:S38)</f>
        <v>0</v>
      </c>
    </row>
    <row r="39" spans="1:20" ht="12.75">
      <c r="A39" s="19" t="s">
        <v>44</v>
      </c>
      <c r="B39" s="19"/>
      <c r="C39" s="19"/>
      <c r="D39" s="19"/>
      <c r="E39" s="19"/>
      <c r="F39" s="19"/>
      <c r="G39" s="2">
        <f>SUM(G40)</f>
        <v>0</v>
      </c>
      <c r="H39" s="2">
        <f aca="true" t="shared" si="5" ref="H39:T39">SUM(H40)</f>
        <v>0</v>
      </c>
      <c r="I39" s="2">
        <f t="shared" si="5"/>
        <v>0</v>
      </c>
      <c r="J39" s="2">
        <f t="shared" si="5"/>
        <v>0</v>
      </c>
      <c r="K39" s="2">
        <f t="shared" si="5"/>
        <v>0</v>
      </c>
      <c r="L39" s="2">
        <f t="shared" si="5"/>
        <v>0</v>
      </c>
      <c r="M39" s="2">
        <f t="shared" si="5"/>
        <v>0</v>
      </c>
      <c r="N39" s="2">
        <f t="shared" si="5"/>
        <v>0</v>
      </c>
      <c r="O39" s="2">
        <f t="shared" si="5"/>
        <v>0</v>
      </c>
      <c r="P39" s="2">
        <f t="shared" si="5"/>
        <v>0</v>
      </c>
      <c r="Q39" s="2">
        <f t="shared" si="5"/>
        <v>0</v>
      </c>
      <c r="R39" s="2">
        <f t="shared" si="5"/>
        <v>0</v>
      </c>
      <c r="S39" s="2">
        <f t="shared" si="5"/>
        <v>0</v>
      </c>
      <c r="T39" s="2">
        <f t="shared" si="5"/>
        <v>0</v>
      </c>
    </row>
    <row r="40" spans="1:20" ht="12.75">
      <c r="A40" s="15" t="s">
        <v>18</v>
      </c>
      <c r="B40" s="14"/>
      <c r="C40" s="14"/>
      <c r="D40" s="14"/>
      <c r="E40" s="14"/>
      <c r="F40" s="14"/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/>
      <c r="O40" s="1"/>
      <c r="P40" s="1"/>
      <c r="Q40" s="1"/>
      <c r="R40" s="1"/>
      <c r="S40" s="1"/>
      <c r="T40" s="4">
        <f>SUM(H40:S40)</f>
        <v>0</v>
      </c>
    </row>
    <row r="41" spans="1:22" ht="12.75">
      <c r="A41" s="24" t="s">
        <v>11</v>
      </c>
      <c r="B41" s="24"/>
      <c r="C41" s="24"/>
      <c r="D41" s="24"/>
      <c r="E41" s="24"/>
      <c r="F41" s="24"/>
      <c r="G41" s="10">
        <f aca="true" t="shared" si="6" ref="G41:T41">SUM(G11+G20+G35+G39)</f>
        <v>391581027</v>
      </c>
      <c r="H41" s="10">
        <f t="shared" si="6"/>
        <v>27888140.610000003</v>
      </c>
      <c r="I41" s="10">
        <f t="shared" si="6"/>
        <v>29339461.4</v>
      </c>
      <c r="J41" s="10">
        <f t="shared" si="6"/>
        <v>30559560.839999996</v>
      </c>
      <c r="K41" s="10">
        <f t="shared" si="6"/>
        <v>28121546.230000004</v>
      </c>
      <c r="L41" s="10">
        <f t="shared" si="6"/>
        <v>29658709.98</v>
      </c>
      <c r="M41" s="10">
        <f t="shared" si="6"/>
        <v>40928869.52</v>
      </c>
      <c r="N41" s="10">
        <f t="shared" si="6"/>
        <v>0</v>
      </c>
      <c r="O41" s="10">
        <f t="shared" si="6"/>
        <v>0</v>
      </c>
      <c r="P41" s="10">
        <f t="shared" si="6"/>
        <v>0</v>
      </c>
      <c r="Q41" s="10">
        <f t="shared" si="6"/>
        <v>0</v>
      </c>
      <c r="R41" s="10">
        <f t="shared" si="6"/>
        <v>0</v>
      </c>
      <c r="S41" s="10">
        <f t="shared" si="6"/>
        <v>0</v>
      </c>
      <c r="T41" s="10">
        <f t="shared" si="6"/>
        <v>186496288.58</v>
      </c>
      <c r="V41" s="3"/>
    </row>
    <row r="43" ht="12.75">
      <c r="V43" s="3"/>
    </row>
    <row r="44" spans="7:20" ht="12.75">
      <c r="G44" s="3"/>
      <c r="I44" s="12"/>
      <c r="T44" s="3"/>
    </row>
    <row r="45" ht="12.75">
      <c r="S45" s="3"/>
    </row>
    <row r="46" spans="7:17" ht="12.75">
      <c r="G46" s="3"/>
      <c r="P46" s="3"/>
      <c r="Q46" s="3"/>
    </row>
    <row r="47" spans="11:19" ht="12.75">
      <c r="K47" s="3"/>
      <c r="S47" s="3"/>
    </row>
    <row r="48" spans="7:16" ht="12.75">
      <c r="G48" s="3"/>
      <c r="K48" s="3"/>
      <c r="P48" s="3"/>
    </row>
    <row r="49" ht="12.75">
      <c r="H49" s="3"/>
    </row>
    <row r="50" ht="12.75">
      <c r="H50" s="3"/>
    </row>
    <row r="52" ht="12.75">
      <c r="H52" s="3"/>
    </row>
  </sheetData>
  <sheetProtection/>
  <mergeCells count="38">
    <mergeCell ref="H2:P2"/>
    <mergeCell ref="C4:T4"/>
    <mergeCell ref="D6:E6"/>
    <mergeCell ref="A9:F10"/>
    <mergeCell ref="G9:G10"/>
    <mergeCell ref="H9:T9"/>
    <mergeCell ref="A11:F11"/>
    <mergeCell ref="K5:N5"/>
    <mergeCell ref="A12:F12"/>
    <mergeCell ref="A13:F13"/>
    <mergeCell ref="A17:F17"/>
    <mergeCell ref="A16:F16"/>
    <mergeCell ref="A18:F18"/>
    <mergeCell ref="A14:F14"/>
    <mergeCell ref="A15:F15"/>
    <mergeCell ref="A19:F19"/>
    <mergeCell ref="A20:F20"/>
    <mergeCell ref="A21:F21"/>
    <mergeCell ref="A22:F22"/>
    <mergeCell ref="A23:F23"/>
    <mergeCell ref="A25:F25"/>
    <mergeCell ref="A24:F24"/>
    <mergeCell ref="A26:F26"/>
    <mergeCell ref="A27:F27"/>
    <mergeCell ref="A28:F28"/>
    <mergeCell ref="A29:F29"/>
    <mergeCell ref="A30:F30"/>
    <mergeCell ref="A31:F31"/>
    <mergeCell ref="A38:F38"/>
    <mergeCell ref="A40:F40"/>
    <mergeCell ref="A41:F41"/>
    <mergeCell ref="A39:F39"/>
    <mergeCell ref="A32:F32"/>
    <mergeCell ref="A34:F34"/>
    <mergeCell ref="A35:F35"/>
    <mergeCell ref="A33:E33"/>
    <mergeCell ref="A36:F36"/>
    <mergeCell ref="A37:F37"/>
  </mergeCells>
  <printOptions/>
  <pageMargins left="0.2362204724409449" right="0.1968503937007874" top="0.7874015748031497" bottom="0.7874015748031497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Furtad. Brasil</dc:creator>
  <cp:keywords/>
  <dc:description/>
  <cp:lastModifiedBy>Mirla</cp:lastModifiedBy>
  <cp:lastPrinted>2017-02-02T11:42:14Z</cp:lastPrinted>
  <dcterms:created xsi:type="dcterms:W3CDTF">2013-01-23T15:36:55Z</dcterms:created>
  <dcterms:modified xsi:type="dcterms:W3CDTF">2017-07-10T22:57:29Z</dcterms:modified>
  <cp:category/>
  <cp:version/>
  <cp:contentType/>
  <cp:contentStatus/>
</cp:coreProperties>
</file>